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19B79A95-A0F5-4E34-B3D4-594BD6C3A01F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5" i="1"/>
  <c r="D46" i="1"/>
  <c r="D47" i="1"/>
  <c r="D48" i="1"/>
  <c r="D49" i="1"/>
  <c r="D50" i="1"/>
  <c r="D43" i="1"/>
  <c r="D19" i="1"/>
  <c r="D20" i="1"/>
  <c r="D21" i="1"/>
  <c r="D22" i="1"/>
  <c r="D23" i="1"/>
  <c r="D24" i="1"/>
  <c r="D25" i="1"/>
  <c r="D18" i="1"/>
  <c r="C52" i="1" l="1"/>
  <c r="C53" i="1"/>
  <c r="C54" i="1"/>
  <c r="C55" i="1"/>
  <c r="C56" i="1"/>
  <c r="C57" i="1"/>
  <c r="C58" i="1"/>
  <c r="C59" i="1"/>
  <c r="C51" i="1"/>
  <c r="C44" i="1"/>
  <c r="C45" i="1"/>
  <c r="C46" i="1"/>
  <c r="C47" i="1"/>
  <c r="C48" i="1"/>
  <c r="C49" i="1"/>
  <c r="C50" i="1"/>
  <c r="C43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26" i="1"/>
  <c r="C19" i="1"/>
  <c r="C20" i="1"/>
  <c r="C21" i="1"/>
  <c r="C22" i="1"/>
  <c r="C23" i="1"/>
  <c r="C24" i="1"/>
  <c r="C25" i="1"/>
  <c r="C18" i="1"/>
  <c r="B6" i="1"/>
  <c r="C10" i="1"/>
  <c r="C11" i="1"/>
  <c r="C12" i="1"/>
  <c r="C13" i="1"/>
  <c r="C14" i="1"/>
  <c r="C15" i="1"/>
  <c r="C16" i="1"/>
  <c r="C17" i="1"/>
  <c r="C9" i="1"/>
  <c r="B42" i="1"/>
  <c r="B46" i="1" s="1"/>
  <c r="B31" i="1"/>
  <c r="B35" i="1"/>
  <c r="B39" i="1"/>
  <c r="B11" i="1"/>
  <c r="B12" i="1"/>
  <c r="B13" i="1"/>
  <c r="B14" i="1"/>
  <c r="B15" i="1"/>
  <c r="B16" i="1"/>
  <c r="B17" i="1"/>
  <c r="B10" i="1"/>
  <c r="B19" i="1"/>
  <c r="B20" i="1"/>
  <c r="B21" i="1"/>
  <c r="B22" i="1"/>
  <c r="B23" i="1"/>
  <c r="B24" i="1"/>
  <c r="B25" i="1"/>
  <c r="B26" i="1"/>
  <c r="B28" i="1" s="1"/>
  <c r="B18" i="1"/>
  <c r="A59" i="1"/>
  <c r="A57" i="1"/>
  <c r="A58" i="1"/>
  <c r="A55" i="1"/>
  <c r="A56" i="1" s="1"/>
  <c r="A53" i="1"/>
  <c r="A54" i="1" s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10" i="1"/>
  <c r="B5" i="1"/>
  <c r="B4" i="1"/>
  <c r="B49" i="1" l="1"/>
  <c r="B27" i="1"/>
  <c r="B38" i="1"/>
  <c r="B34" i="1"/>
  <c r="B30" i="1"/>
  <c r="B43" i="1"/>
  <c r="B48" i="1"/>
  <c r="B44" i="1"/>
  <c r="B37" i="1"/>
  <c r="B29" i="1"/>
  <c r="B47" i="1"/>
  <c r="B45" i="1"/>
  <c r="B41" i="1"/>
  <c r="B33" i="1"/>
  <c r="B51" i="1"/>
  <c r="B40" i="1"/>
  <c r="B36" i="1"/>
  <c r="B32" i="1"/>
  <c r="B50" i="1"/>
  <c r="B55" i="1" l="1"/>
  <c r="B59" i="1"/>
  <c r="B54" i="1"/>
  <c r="B58" i="1"/>
  <c r="B56" i="1"/>
  <c r="B52" i="1"/>
  <c r="B53" i="1"/>
  <c r="B57" i="1"/>
</calcChain>
</file>

<file path=xl/sharedStrings.xml><?xml version="1.0" encoding="utf-8"?>
<sst xmlns="http://schemas.openxmlformats.org/spreadsheetml/2006/main" count="11" uniqueCount="11">
  <si>
    <t>t in s</t>
  </si>
  <si>
    <t>s in m</t>
  </si>
  <si>
    <t>D</t>
  </si>
  <si>
    <t>m</t>
  </si>
  <si>
    <t>T</t>
  </si>
  <si>
    <t>f</t>
  </si>
  <si>
    <t>ymax</t>
  </si>
  <si>
    <t>v</t>
  </si>
  <si>
    <t>v in m/s</t>
  </si>
  <si>
    <t>w</t>
  </si>
  <si>
    <t>a in m/s²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</si>
</sst>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Tabelle1!$A$9:$A$59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</c:numCache>
            </c:numRef>
          </c:cat>
          <c:val>
            <c:numRef>
              <c:f>Tabelle1!$B$9:$B$59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2.0000000000000004E-2</c:v>
                </c:pt>
                <c:pt idx="2">
                  <c:v>4.0000000000000008E-2</c:v>
                </c:pt>
                <c:pt idx="3">
                  <c:v>6.0000000000000012E-2</c:v>
                </c:pt>
                <c:pt idx="4">
                  <c:v>8.0000000000000016E-2</c:v>
                </c:pt>
                <c:pt idx="5">
                  <c:v>0.1</c:v>
                </c:pt>
                <c:pt idx="6">
                  <c:v>0.12</c:v>
                </c:pt>
                <c:pt idx="7">
                  <c:v>0.13999999999999999</c:v>
                </c:pt>
                <c:pt idx="8">
                  <c:v>0.16</c:v>
                </c:pt>
                <c:pt idx="9" formatCode="0.00">
                  <c:v>0.17951401544426643</c:v>
                </c:pt>
                <c:pt idx="10" formatCode="0.00">
                  <c:v>0.19666964811555343</c:v>
                </c:pt>
                <c:pt idx="11" formatCode="0.00">
                  <c:v>0.20939353957735246</c:v>
                </c:pt>
                <c:pt idx="12" formatCode="0.00">
                  <c:v>0.21614793320983966</c:v>
                </c:pt>
                <c:pt idx="13" formatCode="0.00">
                  <c:v>0.21611652108140164</c:v>
                </c:pt>
                <c:pt idx="14" formatCode="0.00">
                  <c:v>0.20930309953127893</c:v>
                </c:pt>
                <c:pt idx="15" formatCode="0.00">
                  <c:v>0.19653111035978929</c:v>
                </c:pt>
                <c:pt idx="16" formatCode="0.00">
                  <c:v>0.17934412307597358</c:v>
                </c:pt>
                <c:pt idx="17" formatCode="0.00">
                  <c:v>0.15981928550444713</c:v>
                </c:pt>
                <c:pt idx="18" formatCode="0.00">
                  <c:v>0.13981928550444711</c:v>
                </c:pt>
                <c:pt idx="19" formatCode="0.00">
                  <c:v>0.11981928550444709</c:v>
                </c:pt>
                <c:pt idx="20" formatCode="0.00">
                  <c:v>9.9819285504447117E-2</c:v>
                </c:pt>
                <c:pt idx="21" formatCode="0.00">
                  <c:v>7.9819285504447099E-2</c:v>
                </c:pt>
                <c:pt idx="22" formatCode="0.00">
                  <c:v>5.9819285504447081E-2</c:v>
                </c:pt>
                <c:pt idx="23" formatCode="0.00">
                  <c:v>3.9819285504447063E-2</c:v>
                </c:pt>
                <c:pt idx="24" formatCode="0.00">
                  <c:v>1.9819285504447032E-2</c:v>
                </c:pt>
                <c:pt idx="25" formatCode="0.00">
                  <c:v>-1.8071449555298602E-4</c:v>
                </c:pt>
                <c:pt idx="26" formatCode="0.00">
                  <c:v>-2.0180714495553004E-2</c:v>
                </c:pt>
                <c:pt idx="27" formatCode="0.00">
                  <c:v>-4.0180714495553022E-2</c:v>
                </c:pt>
                <c:pt idx="28" formatCode="0.00">
                  <c:v>-6.0180714495553039E-2</c:v>
                </c:pt>
                <c:pt idx="29" formatCode="0.00">
                  <c:v>-8.0180714495553057E-2</c:v>
                </c:pt>
                <c:pt idx="30" formatCode="0.00">
                  <c:v>-0.10018071449555305</c:v>
                </c:pt>
                <c:pt idx="31" formatCode="0.00">
                  <c:v>-0.12018071449555306</c:v>
                </c:pt>
                <c:pt idx="32" formatCode="0.00">
                  <c:v>-0.14018071449555314</c:v>
                </c:pt>
                <c:pt idx="33" formatCode="0.00">
                  <c:v>-0.16018071449555316</c:v>
                </c:pt>
                <c:pt idx="34" formatCode="0.00">
                  <c:v>-0.17969472993981961</c:v>
                </c:pt>
                <c:pt idx="35" formatCode="0.00">
                  <c:v>-0.19685036261110661</c:v>
                </c:pt>
                <c:pt idx="36" formatCode="0.00">
                  <c:v>-0.20957425407290564</c:v>
                </c:pt>
                <c:pt idx="37" formatCode="0.00">
                  <c:v>-0.21632864770539284</c:v>
                </c:pt>
                <c:pt idx="38" formatCode="0.00">
                  <c:v>-0.21629723557695479</c:v>
                </c:pt>
                <c:pt idx="39" formatCode="0.00">
                  <c:v>-0.20948381402683203</c:v>
                </c:pt>
                <c:pt idx="40" formatCode="0.00">
                  <c:v>-0.19671182485534247</c:v>
                </c:pt>
                <c:pt idx="41" formatCode="0.00">
                  <c:v>-0.17952483757152685</c:v>
                </c:pt>
                <c:pt idx="42" formatCode="0.00">
                  <c:v>-0.1600000000000005</c:v>
                </c:pt>
                <c:pt idx="43" formatCode="0.00">
                  <c:v>-0.14000000000000057</c:v>
                </c:pt>
                <c:pt idx="44" formatCode="0.00">
                  <c:v>-0.12000000000000063</c:v>
                </c:pt>
                <c:pt idx="45" formatCode="0.00">
                  <c:v>-0.10000000000000071</c:v>
                </c:pt>
                <c:pt idx="46" formatCode="0.00">
                  <c:v>-8.0000000000000779E-2</c:v>
                </c:pt>
                <c:pt idx="47" formatCode="0.00">
                  <c:v>-6.0000000000000858E-2</c:v>
                </c:pt>
                <c:pt idx="48" formatCode="0.00">
                  <c:v>-4.0000000000000924E-2</c:v>
                </c:pt>
                <c:pt idx="49" formatCode="0.00">
                  <c:v>-2.0000000000000989E-2</c:v>
                </c:pt>
                <c:pt idx="50" formatCode="0.00">
                  <c:v>-1.0547118733938987E-15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97-4374-A84E-7A28E3361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570559"/>
        <c:axId val="605710831"/>
      </c:lineChart>
      <c:catAx>
        <c:axId val="605570559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5710831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605710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0.16592556138815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5570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Tabelle1!$A$9:$A$59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</c:numCache>
            </c:numRef>
          </c:cat>
          <c:val>
            <c:numRef>
              <c:f>Tabelle1!$C$9:$C$59</c:f>
              <c:numCache>
                <c:formatCode>General</c:formatCode>
                <c:ptCount val="51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 formatCode="#,##0.00">
                  <c:v>0.37426600174288294</c:v>
                </c:pt>
                <c:pt idx="10" formatCode="#,##0.00">
                  <c:v>0.30496311270919652</c:v>
                </c:pt>
                <c:pt idx="11" formatCode="#,##0.00">
                  <c:v>0.19880364982162002</c:v>
                </c:pt>
                <c:pt idx="12" formatCode="#,##0.00">
                  <c:v>6.8617604384499098E-2</c:v>
                </c:pt>
                <c:pt idx="13" formatCode="#,##0.00">
                  <c:v>-6.9861279426441408E-2</c:v>
                </c:pt>
                <c:pt idx="14" formatCode="#,##0.00">
                  <c:v>-0.19989701946883315</c:v>
                </c:pt>
                <c:pt idx="15" formatCode="#,##0.00">
                  <c:v>-0.30577403685203219</c:v>
                </c:pt>
                <c:pt idx="16" formatCode="#,##0.00">
                  <c:v>-0.37469647546102525</c:v>
                </c:pt>
                <c:pt idx="17" formatCode="#,##0.00">
                  <c:v>-0.4</c:v>
                </c:pt>
                <c:pt idx="18" formatCode="#,##0.00">
                  <c:v>-0.4</c:v>
                </c:pt>
                <c:pt idx="19" formatCode="#,##0.00">
                  <c:v>-0.4</c:v>
                </c:pt>
                <c:pt idx="20" formatCode="#,##0.00">
                  <c:v>-0.4</c:v>
                </c:pt>
                <c:pt idx="21" formatCode="#,##0.00">
                  <c:v>-0.4</c:v>
                </c:pt>
                <c:pt idx="22" formatCode="#,##0.00">
                  <c:v>-0.4</c:v>
                </c:pt>
                <c:pt idx="23" formatCode="#,##0.00">
                  <c:v>-0.4</c:v>
                </c:pt>
                <c:pt idx="24" formatCode="#,##0.00">
                  <c:v>-0.4</c:v>
                </c:pt>
                <c:pt idx="25" formatCode="#,##0.00">
                  <c:v>-0.4</c:v>
                </c:pt>
                <c:pt idx="26" formatCode="#,##0.00">
                  <c:v>-0.4</c:v>
                </c:pt>
                <c:pt idx="27" formatCode="#,##0.00">
                  <c:v>-0.4</c:v>
                </c:pt>
                <c:pt idx="28" formatCode="#,##0.00">
                  <c:v>-0.4</c:v>
                </c:pt>
                <c:pt idx="29" formatCode="#,##0.00">
                  <c:v>-0.4</c:v>
                </c:pt>
                <c:pt idx="30" formatCode="#,##0.00">
                  <c:v>-0.4</c:v>
                </c:pt>
                <c:pt idx="31" formatCode="#,##0.00">
                  <c:v>-0.4</c:v>
                </c:pt>
                <c:pt idx="32" formatCode="#,##0.00">
                  <c:v>-0.4</c:v>
                </c:pt>
                <c:pt idx="33" formatCode="#,##0.00">
                  <c:v>-0.4</c:v>
                </c:pt>
                <c:pt idx="34" formatCode="#,##0.00">
                  <c:v>-0.37426600174288288</c:v>
                </c:pt>
                <c:pt idx="35" formatCode="#,##0.00">
                  <c:v>-0.30496311270919635</c:v>
                </c:pt>
                <c:pt idx="36" formatCode="#,##0.00">
                  <c:v>-0.19880364982161955</c:v>
                </c:pt>
                <c:pt idx="37" formatCode="#,##0.00">
                  <c:v>-6.8617604384498654E-2</c:v>
                </c:pt>
                <c:pt idx="38" formatCode="#,##0.00">
                  <c:v>6.9861279426441852E-2</c:v>
                </c:pt>
                <c:pt idx="39" formatCode="#,##0.00">
                  <c:v>0.19989701946883356</c:v>
                </c:pt>
                <c:pt idx="40" formatCode="#,##0.00">
                  <c:v>0.30577403685203208</c:v>
                </c:pt>
                <c:pt idx="41" formatCode="#,##0.00">
                  <c:v>0.37469647546102502</c:v>
                </c:pt>
                <c:pt idx="42" formatCode="#,##0.00">
                  <c:v>0.4</c:v>
                </c:pt>
                <c:pt idx="43" formatCode="#,##0.00">
                  <c:v>0.4</c:v>
                </c:pt>
                <c:pt idx="44" formatCode="#,##0.00">
                  <c:v>0.4</c:v>
                </c:pt>
                <c:pt idx="45" formatCode="#,##0.00">
                  <c:v>0.4</c:v>
                </c:pt>
                <c:pt idx="46" formatCode="#,##0.00">
                  <c:v>0.4</c:v>
                </c:pt>
                <c:pt idx="47" formatCode="#,##0.00">
                  <c:v>0.4</c:v>
                </c:pt>
                <c:pt idx="48" formatCode="#,##0.00">
                  <c:v>0.4</c:v>
                </c:pt>
                <c:pt idx="49" formatCode="#,##0.00">
                  <c:v>0.4</c:v>
                </c:pt>
                <c:pt idx="50" formatCode="#,##0.00">
                  <c:v>0.4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713-45AF-B07A-45B12005D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7664416"/>
        <c:axId val="1216733872"/>
      </c:lineChart>
      <c:catAx>
        <c:axId val="121766441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6733872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121673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2500000000000001"/>
              <c:y val="0.15666630212890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766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Tabelle1!$A$9:$A$59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</c:numCache>
            </c:numRef>
          </c:cat>
          <c:val>
            <c:numRef>
              <c:f>Tabelle1!$D$9:$D$59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">
                  <c:v>-0.95301005658045368</c:v>
                </c:pt>
                <c:pt idx="10" formatCode="0.00">
                  <c:v>-1.790843280061911</c:v>
                </c:pt>
                <c:pt idx="11" formatCode="0.00">
                  <c:v>-2.4122426305218649</c:v>
                </c:pt>
                <c:pt idx="12" formatCode="0.00">
                  <c:v>-2.7421083660619372</c:v>
                </c:pt>
                <c:pt idx="13" formatCode="0.00">
                  <c:v>-2.7405742853707782</c:v>
                </c:pt>
                <c:pt idx="14" formatCode="0.00">
                  <c:v>-2.407825791062459</c:v>
                </c:pt>
                <c:pt idx="15" formatCode="0.00">
                  <c:v>-1.7840774826873844</c:v>
                </c:pt>
                <c:pt idx="16" formatCode="0.00">
                  <c:v>-0.94471298743126852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 formatCode="0.00">
                  <c:v>0.95301005658045468</c:v>
                </c:pt>
                <c:pt idx="35" formatCode="0.00">
                  <c:v>1.7908432800619125</c:v>
                </c:pt>
                <c:pt idx="36" formatCode="0.00">
                  <c:v>2.4122426305218667</c:v>
                </c:pt>
                <c:pt idx="37" formatCode="0.00">
                  <c:v>2.7421083660619381</c:v>
                </c:pt>
                <c:pt idx="38" formatCode="0.00">
                  <c:v>2.7405742853707777</c:v>
                </c:pt>
                <c:pt idx="39" formatCode="0.00">
                  <c:v>2.4078257910624572</c:v>
                </c:pt>
                <c:pt idx="40" formatCode="0.00">
                  <c:v>1.7840774826873853</c:v>
                </c:pt>
                <c:pt idx="41" formatCode="0.00">
                  <c:v>0.94471298743127319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02-4633-8948-7D006BF1A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7688416"/>
        <c:axId val="1351135216"/>
      </c:lineChart>
      <c:catAx>
        <c:axId val="121768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113521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35113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m/s²</a:t>
                </a:r>
              </a:p>
            </c:rich>
          </c:tx>
          <c:layout>
            <c:manualLayout>
              <c:xMode val="edge"/>
              <c:yMode val="edge"/>
              <c:x val="0.21666666666666665"/>
              <c:y val="0.20296259842519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768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525780</xdr:colOff>
      <xdr:row>48</xdr:row>
      <xdr:rowOff>114300</xdr:rowOff>
    </xdr:from>
    <xdr:to>
      <xdr:col>15</xdr:col>
      <xdr:colOff>342900</xdr:colOff>
      <xdr:row>63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6D82180-B5C5-47C0-9A54-82A469417C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518160</xdr:colOff>
      <xdr:row>33</xdr:row>
      <xdr:rowOff>53340</xdr:rowOff>
    </xdr:from>
    <xdr:to>
      <xdr:col>15</xdr:col>
      <xdr:colOff>335280</xdr:colOff>
      <xdr:row>48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7A4593C-E205-47AB-BA13-37A4900128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411480</xdr:colOff>
      <xdr:row>40</xdr:row>
      <xdr:rowOff>68580</xdr:rowOff>
    </xdr:from>
    <xdr:to>
      <xdr:col>10</xdr:col>
      <xdr:colOff>228600</xdr:colOff>
      <xdr:row>55</xdr:row>
      <xdr:rowOff>68580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033B402-BA5C-4B81-9FE9-4DA49B5BF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9"/>
  <sheetViews>
    <sheetView tabSelected="1" topLeftCell="A39" workbookViewId="0">
      <selection activeCell="G63" sqref="G63"/>
    </sheetView>
  </sheetViews>
  <sheetFormatPr baseColWidth="10" defaultRowHeight="14.4" x14ac:dyDescent="0.3"/>
  <sheetData>
    <row r="1" spans="1:4" x14ac:dyDescent="0.3">
      <c r="A1" t="s">
        <v>7</v>
      </c>
      <c r="B1">
        <v>0.4</v>
      </c>
    </row>
    <row r="2" spans="1:4" x14ac:dyDescent="0.3">
      <c r="A2" t="s">
        <v>2</v>
      </c>
      <c r="B2">
        <v>84</v>
      </c>
    </row>
    <row r="3" spans="1:4" x14ac:dyDescent="0.3">
      <c r="A3" t="s">
        <v>3</v>
      </c>
      <c r="B3">
        <v>1.72</v>
      </c>
    </row>
    <row r="4" spans="1:4" x14ac:dyDescent="0.3">
      <c r="A4" t="s">
        <v>4</v>
      </c>
      <c r="B4">
        <f>2*PI()*SQRT(B3/B2)</f>
        <v>0.89909265293706742</v>
      </c>
    </row>
    <row r="5" spans="1:4" x14ac:dyDescent="0.3">
      <c r="A5" t="s">
        <v>5</v>
      </c>
      <c r="B5">
        <f>1/B4</f>
        <v>1.1122324231360343</v>
      </c>
    </row>
    <row r="6" spans="1:4" x14ac:dyDescent="0.3">
      <c r="A6" t="s">
        <v>9</v>
      </c>
      <c r="B6">
        <f>2*PI()*B5</f>
        <v>6.9883624192170792</v>
      </c>
    </row>
    <row r="7" spans="1:4" x14ac:dyDescent="0.3">
      <c r="A7" t="s">
        <v>6</v>
      </c>
      <c r="B7">
        <v>5.7000000000000002E-2</v>
      </c>
    </row>
    <row r="8" spans="1:4" x14ac:dyDescent="0.3">
      <c r="A8" t="s">
        <v>0</v>
      </c>
      <c r="B8" t="s">
        <v>1</v>
      </c>
      <c r="C8" t="s">
        <v>8</v>
      </c>
      <c r="D8" t="s">
        <v>10</v>
      </c>
    </row>
    <row r="9" spans="1:4" x14ac:dyDescent="0.3">
      <c r="A9">
        <v>0</v>
      </c>
      <c r="B9">
        <v>0</v>
      </c>
      <c r="C9">
        <f>$B$1</f>
        <v>0.4</v>
      </c>
      <c r="D9">
        <v>0</v>
      </c>
    </row>
    <row r="10" spans="1:4" x14ac:dyDescent="0.3">
      <c r="A10">
        <f>A9+0.05</f>
        <v>0.05</v>
      </c>
      <c r="B10">
        <f>A10*$B$1</f>
        <v>2.0000000000000004E-2</v>
      </c>
      <c r="C10">
        <f t="shared" ref="C10:C17" si="0">$B$1</f>
        <v>0.4</v>
      </c>
      <c r="D10">
        <v>0</v>
      </c>
    </row>
    <row r="11" spans="1:4" x14ac:dyDescent="0.3">
      <c r="A11">
        <f t="shared" ref="A11:A59" si="1">A10+0.05</f>
        <v>0.1</v>
      </c>
      <c r="B11">
        <f t="shared" ref="B11:B17" si="2">A11*$B$1</f>
        <v>4.0000000000000008E-2</v>
      </c>
      <c r="C11">
        <f t="shared" si="0"/>
        <v>0.4</v>
      </c>
      <c r="D11">
        <v>0</v>
      </c>
    </row>
    <row r="12" spans="1:4" x14ac:dyDescent="0.3">
      <c r="A12">
        <f t="shared" si="1"/>
        <v>0.15000000000000002</v>
      </c>
      <c r="B12">
        <f t="shared" si="2"/>
        <v>6.0000000000000012E-2</v>
      </c>
      <c r="C12">
        <f t="shared" si="0"/>
        <v>0.4</v>
      </c>
      <c r="D12">
        <v>0</v>
      </c>
    </row>
    <row r="13" spans="1:4" x14ac:dyDescent="0.3">
      <c r="A13">
        <f t="shared" si="1"/>
        <v>0.2</v>
      </c>
      <c r="B13">
        <f t="shared" si="2"/>
        <v>8.0000000000000016E-2</v>
      </c>
      <c r="C13">
        <f t="shared" si="0"/>
        <v>0.4</v>
      </c>
      <c r="D13">
        <v>0</v>
      </c>
    </row>
    <row r="14" spans="1:4" x14ac:dyDescent="0.3">
      <c r="A14">
        <f t="shared" si="1"/>
        <v>0.25</v>
      </c>
      <c r="B14">
        <f t="shared" si="2"/>
        <v>0.1</v>
      </c>
      <c r="C14">
        <f t="shared" si="0"/>
        <v>0.4</v>
      </c>
      <c r="D14">
        <v>0</v>
      </c>
    </row>
    <row r="15" spans="1:4" x14ac:dyDescent="0.3">
      <c r="A15">
        <f t="shared" si="1"/>
        <v>0.3</v>
      </c>
      <c r="B15">
        <f t="shared" si="2"/>
        <v>0.12</v>
      </c>
      <c r="C15">
        <f t="shared" si="0"/>
        <v>0.4</v>
      </c>
      <c r="D15">
        <v>0</v>
      </c>
    </row>
    <row r="16" spans="1:4" x14ac:dyDescent="0.3">
      <c r="A16">
        <f t="shared" si="1"/>
        <v>0.35</v>
      </c>
      <c r="B16">
        <f t="shared" si="2"/>
        <v>0.13999999999999999</v>
      </c>
      <c r="C16">
        <f t="shared" si="0"/>
        <v>0.4</v>
      </c>
      <c r="D16">
        <v>0</v>
      </c>
    </row>
    <row r="17" spans="1:4" x14ac:dyDescent="0.3">
      <c r="A17">
        <f t="shared" si="1"/>
        <v>0.39999999999999997</v>
      </c>
      <c r="B17">
        <f t="shared" si="2"/>
        <v>0.16</v>
      </c>
      <c r="C17">
        <f t="shared" si="0"/>
        <v>0.4</v>
      </c>
      <c r="D17">
        <v>0</v>
      </c>
    </row>
    <row r="18" spans="1:4" x14ac:dyDescent="0.3">
      <c r="A18">
        <f t="shared" si="1"/>
        <v>0.44999999999999996</v>
      </c>
      <c r="B18" s="1">
        <f t="shared" ref="B18:B26" si="3">$B$7*SIN(2*PI()*$B$5*(A18-$A$17))+$B$17</f>
        <v>0.17951401544426643</v>
      </c>
      <c r="C18" s="2">
        <f>($B$7*$B$6*COS($B$6*(A18-$A$17)))</f>
        <v>0.37426600174288294</v>
      </c>
      <c r="D18" s="1">
        <f>-$B$7*$B$6^2*SIN($B$6*(A18-$A$17))</f>
        <v>-0.95301005658045368</v>
      </c>
    </row>
    <row r="19" spans="1:4" x14ac:dyDescent="0.3">
      <c r="A19">
        <f t="shared" si="1"/>
        <v>0.49999999999999994</v>
      </c>
      <c r="B19" s="1">
        <f t="shared" si="3"/>
        <v>0.19666964811555343</v>
      </c>
      <c r="C19" s="2">
        <f t="shared" ref="C19:C25" si="4">($B$7*$B$6*COS($B$6*(A19-$A$17)))</f>
        <v>0.30496311270919652</v>
      </c>
      <c r="D19" s="1">
        <f t="shared" ref="D19:D25" si="5">-$B$7*$B$6^2*SIN($B$6*(A19-$A$17))</f>
        <v>-1.790843280061911</v>
      </c>
    </row>
    <row r="20" spans="1:4" x14ac:dyDescent="0.3">
      <c r="A20">
        <f t="shared" si="1"/>
        <v>0.54999999999999993</v>
      </c>
      <c r="B20" s="1">
        <f t="shared" si="3"/>
        <v>0.20939353957735246</v>
      </c>
      <c r="C20" s="2">
        <f t="shared" si="4"/>
        <v>0.19880364982162002</v>
      </c>
      <c r="D20" s="1">
        <f t="shared" si="5"/>
        <v>-2.4122426305218649</v>
      </c>
    </row>
    <row r="21" spans="1:4" x14ac:dyDescent="0.3">
      <c r="A21">
        <f t="shared" si="1"/>
        <v>0.6</v>
      </c>
      <c r="B21" s="1">
        <f t="shared" si="3"/>
        <v>0.21614793320983966</v>
      </c>
      <c r="C21" s="2">
        <f t="shared" si="4"/>
        <v>6.8617604384499098E-2</v>
      </c>
      <c r="D21" s="1">
        <f t="shared" si="5"/>
        <v>-2.7421083660619372</v>
      </c>
    </row>
    <row r="22" spans="1:4" x14ac:dyDescent="0.3">
      <c r="A22">
        <f t="shared" si="1"/>
        <v>0.65</v>
      </c>
      <c r="B22" s="1">
        <f t="shared" si="3"/>
        <v>0.21611652108140164</v>
      </c>
      <c r="C22" s="2">
        <f t="shared" si="4"/>
        <v>-6.9861279426441408E-2</v>
      </c>
      <c r="D22" s="1">
        <f t="shared" si="5"/>
        <v>-2.7405742853707782</v>
      </c>
    </row>
    <row r="23" spans="1:4" x14ac:dyDescent="0.3">
      <c r="A23">
        <f t="shared" si="1"/>
        <v>0.70000000000000007</v>
      </c>
      <c r="B23" s="1">
        <f t="shared" si="3"/>
        <v>0.20930309953127893</v>
      </c>
      <c r="C23" s="2">
        <f t="shared" si="4"/>
        <v>-0.19989701946883315</v>
      </c>
      <c r="D23" s="1">
        <f t="shared" si="5"/>
        <v>-2.407825791062459</v>
      </c>
    </row>
    <row r="24" spans="1:4" x14ac:dyDescent="0.3">
      <c r="A24">
        <f t="shared" si="1"/>
        <v>0.75000000000000011</v>
      </c>
      <c r="B24" s="1">
        <f t="shared" si="3"/>
        <v>0.19653111035978929</v>
      </c>
      <c r="C24" s="2">
        <f t="shared" si="4"/>
        <v>-0.30577403685203219</v>
      </c>
      <c r="D24" s="1">
        <f t="shared" si="5"/>
        <v>-1.7840774826873844</v>
      </c>
    </row>
    <row r="25" spans="1:4" x14ac:dyDescent="0.3">
      <c r="A25">
        <f t="shared" si="1"/>
        <v>0.80000000000000016</v>
      </c>
      <c r="B25" s="1">
        <f t="shared" si="3"/>
        <v>0.17934412307597358</v>
      </c>
      <c r="C25" s="2">
        <f t="shared" si="4"/>
        <v>-0.37469647546102525</v>
      </c>
      <c r="D25" s="1">
        <f t="shared" si="5"/>
        <v>-0.94471298743126852</v>
      </c>
    </row>
    <row r="26" spans="1:4" x14ac:dyDescent="0.3">
      <c r="A26">
        <f t="shared" si="1"/>
        <v>0.8500000000000002</v>
      </c>
      <c r="B26" s="1">
        <f t="shared" si="3"/>
        <v>0.15981928550444713</v>
      </c>
      <c r="C26" s="2">
        <f>-$B$1</f>
        <v>-0.4</v>
      </c>
      <c r="D26">
        <v>0</v>
      </c>
    </row>
    <row r="27" spans="1:4" x14ac:dyDescent="0.3">
      <c r="A27">
        <f t="shared" si="1"/>
        <v>0.90000000000000024</v>
      </c>
      <c r="B27" s="1">
        <f t="shared" ref="B27:B42" si="6">$B$26-($B$1*(A27-$A$26))</f>
        <v>0.13981928550444711</v>
      </c>
      <c r="C27" s="2">
        <f t="shared" ref="C27:C42" si="7">-$B$1</f>
        <v>-0.4</v>
      </c>
      <c r="D27">
        <v>0</v>
      </c>
    </row>
    <row r="28" spans="1:4" x14ac:dyDescent="0.3">
      <c r="A28">
        <f t="shared" si="1"/>
        <v>0.95000000000000029</v>
      </c>
      <c r="B28" s="1">
        <f t="shared" si="6"/>
        <v>0.11981928550444709</v>
      </c>
      <c r="C28" s="2">
        <f t="shared" si="7"/>
        <v>-0.4</v>
      </c>
      <c r="D28">
        <v>0</v>
      </c>
    </row>
    <row r="29" spans="1:4" x14ac:dyDescent="0.3">
      <c r="A29">
        <f t="shared" si="1"/>
        <v>1.0000000000000002</v>
      </c>
      <c r="B29" s="1">
        <f t="shared" si="6"/>
        <v>9.9819285504447117E-2</v>
      </c>
      <c r="C29" s="2">
        <f t="shared" si="7"/>
        <v>-0.4</v>
      </c>
      <c r="D29">
        <v>0</v>
      </c>
    </row>
    <row r="30" spans="1:4" x14ac:dyDescent="0.3">
      <c r="A30">
        <f t="shared" si="1"/>
        <v>1.0500000000000003</v>
      </c>
      <c r="B30" s="1">
        <f t="shared" si="6"/>
        <v>7.9819285504447099E-2</v>
      </c>
      <c r="C30" s="2">
        <f t="shared" si="7"/>
        <v>-0.4</v>
      </c>
      <c r="D30">
        <v>0</v>
      </c>
    </row>
    <row r="31" spans="1:4" x14ac:dyDescent="0.3">
      <c r="A31">
        <f t="shared" si="1"/>
        <v>1.1000000000000003</v>
      </c>
      <c r="B31" s="1">
        <f t="shared" si="6"/>
        <v>5.9819285504447081E-2</v>
      </c>
      <c r="C31" s="2">
        <f t="shared" si="7"/>
        <v>-0.4</v>
      </c>
      <c r="D31">
        <v>0</v>
      </c>
    </row>
    <row r="32" spans="1:4" x14ac:dyDescent="0.3">
      <c r="A32">
        <f t="shared" si="1"/>
        <v>1.1500000000000004</v>
      </c>
      <c r="B32" s="1">
        <f t="shared" si="6"/>
        <v>3.9819285504447063E-2</v>
      </c>
      <c r="C32" s="2">
        <f t="shared" si="7"/>
        <v>-0.4</v>
      </c>
      <c r="D32">
        <v>0</v>
      </c>
    </row>
    <row r="33" spans="1:4" x14ac:dyDescent="0.3">
      <c r="A33">
        <f t="shared" si="1"/>
        <v>1.2000000000000004</v>
      </c>
      <c r="B33" s="1">
        <f t="shared" si="6"/>
        <v>1.9819285504447032E-2</v>
      </c>
      <c r="C33" s="2">
        <f t="shared" si="7"/>
        <v>-0.4</v>
      </c>
      <c r="D33">
        <v>0</v>
      </c>
    </row>
    <row r="34" spans="1:4" x14ac:dyDescent="0.3">
      <c r="A34">
        <f t="shared" si="1"/>
        <v>1.2500000000000004</v>
      </c>
      <c r="B34" s="1">
        <f t="shared" si="6"/>
        <v>-1.8071449555298602E-4</v>
      </c>
      <c r="C34" s="2">
        <f t="shared" si="7"/>
        <v>-0.4</v>
      </c>
      <c r="D34">
        <v>0</v>
      </c>
    </row>
    <row r="35" spans="1:4" x14ac:dyDescent="0.3">
      <c r="A35">
        <f t="shared" si="1"/>
        <v>1.3000000000000005</v>
      </c>
      <c r="B35" s="1">
        <f t="shared" si="6"/>
        <v>-2.0180714495553004E-2</v>
      </c>
      <c r="C35" s="2">
        <f t="shared" si="7"/>
        <v>-0.4</v>
      </c>
      <c r="D35">
        <v>0</v>
      </c>
    </row>
    <row r="36" spans="1:4" x14ac:dyDescent="0.3">
      <c r="A36">
        <f t="shared" si="1"/>
        <v>1.3500000000000005</v>
      </c>
      <c r="B36" s="1">
        <f t="shared" si="6"/>
        <v>-4.0180714495553022E-2</v>
      </c>
      <c r="C36" s="2">
        <f t="shared" si="7"/>
        <v>-0.4</v>
      </c>
      <c r="D36">
        <v>0</v>
      </c>
    </row>
    <row r="37" spans="1:4" x14ac:dyDescent="0.3">
      <c r="A37">
        <f t="shared" si="1"/>
        <v>1.4000000000000006</v>
      </c>
      <c r="B37" s="1">
        <f t="shared" si="6"/>
        <v>-6.0180714495553039E-2</v>
      </c>
      <c r="C37" s="2">
        <f t="shared" si="7"/>
        <v>-0.4</v>
      </c>
      <c r="D37">
        <v>0</v>
      </c>
    </row>
    <row r="38" spans="1:4" x14ac:dyDescent="0.3">
      <c r="A38">
        <f t="shared" si="1"/>
        <v>1.4500000000000006</v>
      </c>
      <c r="B38" s="1">
        <f t="shared" si="6"/>
        <v>-8.0180714495553057E-2</v>
      </c>
      <c r="C38" s="2">
        <f t="shared" si="7"/>
        <v>-0.4</v>
      </c>
      <c r="D38">
        <v>0</v>
      </c>
    </row>
    <row r="39" spans="1:4" x14ac:dyDescent="0.3">
      <c r="A39">
        <f t="shared" si="1"/>
        <v>1.5000000000000007</v>
      </c>
      <c r="B39" s="1">
        <f t="shared" si="6"/>
        <v>-0.10018071449555305</v>
      </c>
      <c r="C39" s="2">
        <f t="shared" si="7"/>
        <v>-0.4</v>
      </c>
      <c r="D39">
        <v>0</v>
      </c>
    </row>
    <row r="40" spans="1:4" x14ac:dyDescent="0.3">
      <c r="A40">
        <f t="shared" si="1"/>
        <v>1.5500000000000007</v>
      </c>
      <c r="B40" s="1">
        <f t="shared" si="6"/>
        <v>-0.12018071449555306</v>
      </c>
      <c r="C40" s="2">
        <f t="shared" si="7"/>
        <v>-0.4</v>
      </c>
      <c r="D40">
        <v>0</v>
      </c>
    </row>
    <row r="41" spans="1:4" x14ac:dyDescent="0.3">
      <c r="A41">
        <f t="shared" si="1"/>
        <v>1.6000000000000008</v>
      </c>
      <c r="B41" s="1">
        <f t="shared" si="6"/>
        <v>-0.14018071449555314</v>
      </c>
      <c r="C41" s="2">
        <f t="shared" si="7"/>
        <v>-0.4</v>
      </c>
      <c r="D41">
        <v>0</v>
      </c>
    </row>
    <row r="42" spans="1:4" x14ac:dyDescent="0.3">
      <c r="A42">
        <f t="shared" si="1"/>
        <v>1.6500000000000008</v>
      </c>
      <c r="B42" s="1">
        <f t="shared" si="6"/>
        <v>-0.16018071449555316</v>
      </c>
      <c r="C42" s="2">
        <f t="shared" si="7"/>
        <v>-0.4</v>
      </c>
      <c r="D42">
        <v>0</v>
      </c>
    </row>
    <row r="43" spans="1:4" x14ac:dyDescent="0.3">
      <c r="A43">
        <f t="shared" si="1"/>
        <v>1.7000000000000008</v>
      </c>
      <c r="B43" s="1">
        <f t="shared" ref="B43:B51" si="8">-$B$7*SIN(2*PI()*$B$5*(A43-$A$42))+$B$42</f>
        <v>-0.17969472993981961</v>
      </c>
      <c r="C43" s="2">
        <f>-($B$7*$B$6*COS($B$6*(A43-$A$42)))</f>
        <v>-0.37426600174288288</v>
      </c>
      <c r="D43" s="1">
        <f>$B$7*$B$6^2*SIN($B$6*(A43-$A$42))</f>
        <v>0.95301005658045468</v>
      </c>
    </row>
    <row r="44" spans="1:4" x14ac:dyDescent="0.3">
      <c r="A44">
        <f t="shared" si="1"/>
        <v>1.7500000000000009</v>
      </c>
      <c r="B44" s="1">
        <f t="shared" si="8"/>
        <v>-0.19685036261110661</v>
      </c>
      <c r="C44" s="2">
        <f t="shared" ref="C44:C50" si="9">-($B$7*$B$6*COS($B$6*(A44-$A$42)))</f>
        <v>-0.30496311270919635</v>
      </c>
      <c r="D44" s="1">
        <f t="shared" ref="D44:D50" si="10">$B$7*$B$6^2*SIN($B$6*(A44-$A$42))</f>
        <v>1.7908432800619125</v>
      </c>
    </row>
    <row r="45" spans="1:4" x14ac:dyDescent="0.3">
      <c r="A45">
        <f t="shared" si="1"/>
        <v>1.8000000000000009</v>
      </c>
      <c r="B45" s="1">
        <f t="shared" si="8"/>
        <v>-0.20957425407290564</v>
      </c>
      <c r="C45" s="2">
        <f t="shared" si="9"/>
        <v>-0.19880364982161955</v>
      </c>
      <c r="D45" s="1">
        <f t="shared" si="10"/>
        <v>2.4122426305218667</v>
      </c>
    </row>
    <row r="46" spans="1:4" x14ac:dyDescent="0.3">
      <c r="A46">
        <f t="shared" si="1"/>
        <v>1.850000000000001</v>
      </c>
      <c r="B46" s="1">
        <f t="shared" si="8"/>
        <v>-0.21632864770539284</v>
      </c>
      <c r="C46" s="2">
        <f t="shared" si="9"/>
        <v>-6.8617604384498654E-2</v>
      </c>
      <c r="D46" s="1">
        <f t="shared" si="10"/>
        <v>2.7421083660619381</v>
      </c>
    </row>
    <row r="47" spans="1:4" x14ac:dyDescent="0.3">
      <c r="A47">
        <f t="shared" si="1"/>
        <v>1.900000000000001</v>
      </c>
      <c r="B47" s="1">
        <f t="shared" si="8"/>
        <v>-0.21629723557695479</v>
      </c>
      <c r="C47" s="2">
        <f t="shared" si="9"/>
        <v>6.9861279426441852E-2</v>
      </c>
      <c r="D47" s="1">
        <f t="shared" si="10"/>
        <v>2.7405742853707777</v>
      </c>
    </row>
    <row r="48" spans="1:4" x14ac:dyDescent="0.3">
      <c r="A48">
        <f t="shared" si="1"/>
        <v>1.9500000000000011</v>
      </c>
      <c r="B48" s="1">
        <f t="shared" si="8"/>
        <v>-0.20948381402683203</v>
      </c>
      <c r="C48" s="2">
        <f t="shared" si="9"/>
        <v>0.19989701946883356</v>
      </c>
      <c r="D48" s="1">
        <f t="shared" si="10"/>
        <v>2.4078257910624572</v>
      </c>
    </row>
    <row r="49" spans="1:4" x14ac:dyDescent="0.3">
      <c r="A49">
        <f t="shared" si="1"/>
        <v>2.0000000000000009</v>
      </c>
      <c r="B49" s="1">
        <f t="shared" si="8"/>
        <v>-0.19671182485534247</v>
      </c>
      <c r="C49" s="2">
        <f t="shared" si="9"/>
        <v>0.30577403685203208</v>
      </c>
      <c r="D49" s="1">
        <f t="shared" si="10"/>
        <v>1.7840774826873853</v>
      </c>
    </row>
    <row r="50" spans="1:4" x14ac:dyDescent="0.3">
      <c r="A50">
        <f t="shared" si="1"/>
        <v>2.0500000000000007</v>
      </c>
      <c r="B50" s="1">
        <f t="shared" si="8"/>
        <v>-0.17952483757152685</v>
      </c>
      <c r="C50" s="2">
        <f t="shared" si="9"/>
        <v>0.37469647546102502</v>
      </c>
      <c r="D50" s="1">
        <f t="shared" si="10"/>
        <v>0.94471298743127319</v>
      </c>
    </row>
    <row r="51" spans="1:4" x14ac:dyDescent="0.3">
      <c r="A51">
        <f t="shared" si="1"/>
        <v>2.1000000000000005</v>
      </c>
      <c r="B51" s="1">
        <f t="shared" si="8"/>
        <v>-0.1600000000000005</v>
      </c>
      <c r="C51" s="2">
        <f>$B$1</f>
        <v>0.4</v>
      </c>
      <c r="D51">
        <v>0</v>
      </c>
    </row>
    <row r="52" spans="1:4" x14ac:dyDescent="0.3">
      <c r="A52">
        <f t="shared" si="1"/>
        <v>2.1500000000000004</v>
      </c>
      <c r="B52" s="1">
        <f t="shared" ref="B52:B59" si="11">$B$51+($B$1*(A52-$A$51))</f>
        <v>-0.14000000000000057</v>
      </c>
      <c r="C52" s="2">
        <f t="shared" ref="C52:C59" si="12">$B$1</f>
        <v>0.4</v>
      </c>
      <c r="D52">
        <v>0</v>
      </c>
    </row>
    <row r="53" spans="1:4" x14ac:dyDescent="0.3">
      <c r="A53">
        <f t="shared" si="1"/>
        <v>2.2000000000000002</v>
      </c>
      <c r="B53" s="1">
        <f t="shared" si="11"/>
        <v>-0.12000000000000063</v>
      </c>
      <c r="C53" s="2">
        <f t="shared" si="12"/>
        <v>0.4</v>
      </c>
      <c r="D53">
        <v>0</v>
      </c>
    </row>
    <row r="54" spans="1:4" x14ac:dyDescent="0.3">
      <c r="A54">
        <f t="shared" si="1"/>
        <v>2.25</v>
      </c>
      <c r="B54" s="1">
        <f t="shared" si="11"/>
        <v>-0.10000000000000071</v>
      </c>
      <c r="C54" s="2">
        <f t="shared" si="12"/>
        <v>0.4</v>
      </c>
      <c r="D54">
        <v>0</v>
      </c>
    </row>
    <row r="55" spans="1:4" x14ac:dyDescent="0.3">
      <c r="A55">
        <f t="shared" si="1"/>
        <v>2.2999999999999998</v>
      </c>
      <c r="B55" s="1">
        <f t="shared" si="11"/>
        <v>-8.0000000000000779E-2</v>
      </c>
      <c r="C55" s="2">
        <f t="shared" si="12"/>
        <v>0.4</v>
      </c>
      <c r="D55">
        <v>0</v>
      </c>
    </row>
    <row r="56" spans="1:4" x14ac:dyDescent="0.3">
      <c r="A56">
        <f t="shared" si="1"/>
        <v>2.3499999999999996</v>
      </c>
      <c r="B56" s="1">
        <f t="shared" si="11"/>
        <v>-6.0000000000000858E-2</v>
      </c>
      <c r="C56" s="2">
        <f t="shared" si="12"/>
        <v>0.4</v>
      </c>
      <c r="D56">
        <v>0</v>
      </c>
    </row>
    <row r="57" spans="1:4" x14ac:dyDescent="0.3">
      <c r="A57">
        <f t="shared" si="1"/>
        <v>2.3999999999999995</v>
      </c>
      <c r="B57" s="1">
        <f t="shared" si="11"/>
        <v>-4.0000000000000924E-2</v>
      </c>
      <c r="C57" s="2">
        <f t="shared" si="12"/>
        <v>0.4</v>
      </c>
      <c r="D57">
        <v>0</v>
      </c>
    </row>
    <row r="58" spans="1:4" x14ac:dyDescent="0.3">
      <c r="A58">
        <f t="shared" si="1"/>
        <v>2.4499999999999993</v>
      </c>
      <c r="B58" s="1">
        <f t="shared" si="11"/>
        <v>-2.0000000000000989E-2</v>
      </c>
      <c r="C58" s="2">
        <f t="shared" si="12"/>
        <v>0.4</v>
      </c>
      <c r="D58">
        <v>0</v>
      </c>
    </row>
    <row r="59" spans="1:4" x14ac:dyDescent="0.3">
      <c r="A59">
        <f t="shared" si="1"/>
        <v>2.4999999999999991</v>
      </c>
      <c r="B59" s="1">
        <f t="shared" si="11"/>
        <v>-1.0547118733938987E-15</v>
      </c>
      <c r="C59" s="2">
        <f t="shared" si="12"/>
        <v>0.4</v>
      </c>
      <c r="D5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Lehrkraft LRA</cp:lastModifiedBy>
  <dcterms:created xsi:type="dcterms:W3CDTF">2022-11-03T05:53:11Z</dcterms:created>
  <dcterms:modified xsi:type="dcterms:W3CDTF">2022-11-04T12:21:49Z</dcterms:modified>
</cp:coreProperties>
</file>